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7995"/>
  </bookViews>
  <sheets>
    <sheet name="4.2017" sheetId="1" r:id="rId1"/>
    <sheet name="5.2017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50" i="2"/>
  <c r="D49"/>
  <c r="D48"/>
  <c r="D47"/>
  <c r="D46"/>
  <c r="D45"/>
  <c r="D44"/>
  <c r="E43"/>
  <c r="D43"/>
  <c r="E42"/>
  <c r="D42" s="1"/>
  <c r="L41"/>
  <c r="E41"/>
  <c r="D41" s="1"/>
  <c r="E40"/>
  <c r="D40" s="1"/>
  <c r="E39"/>
  <c r="D39" s="1"/>
  <c r="E38"/>
  <c r="D38" s="1"/>
  <c r="E37"/>
  <c r="D37" s="1"/>
  <c r="E36"/>
  <c r="D36" s="1"/>
  <c r="F35"/>
  <c r="E35" s="1"/>
  <c r="D35" s="1"/>
  <c r="E34"/>
  <c r="D34"/>
  <c r="E33"/>
  <c r="D33" s="1"/>
  <c r="E32"/>
  <c r="D32"/>
  <c r="E31"/>
  <c r="D31" s="1"/>
  <c r="E30"/>
  <c r="D30"/>
  <c r="E29"/>
  <c r="D29" s="1"/>
  <c r="E28"/>
  <c r="D28"/>
  <c r="E27"/>
  <c r="D27" s="1"/>
  <c r="E26"/>
  <c r="D26"/>
  <c r="U25"/>
  <c r="S25"/>
  <c r="L25"/>
  <c r="G25"/>
  <c r="F25"/>
  <c r="E25" s="1"/>
  <c r="B23"/>
  <c r="D20"/>
  <c r="D19"/>
  <c r="D18"/>
  <c r="E17"/>
  <c r="D17" s="1"/>
  <c r="D16"/>
  <c r="D15"/>
  <c r="E14"/>
  <c r="D14" s="1"/>
  <c r="E13"/>
  <c r="D13" s="1"/>
  <c r="E12"/>
  <c r="D12" s="1"/>
  <c r="B12"/>
  <c r="D10"/>
  <c r="F9"/>
  <c r="E9" s="1"/>
  <c r="D8"/>
  <c r="D7"/>
  <c r="B6"/>
  <c r="B21" s="1"/>
  <c r="E4"/>
  <c r="E3" s="1"/>
  <c r="D50" i="1"/>
  <c r="D49"/>
  <c r="D48"/>
  <c r="D47"/>
  <c r="D46"/>
  <c r="D45"/>
  <c r="D44"/>
  <c r="E43"/>
  <c r="D43"/>
  <c r="E42"/>
  <c r="D42" s="1"/>
  <c r="L41"/>
  <c r="E41" s="1"/>
  <c r="D41" s="1"/>
  <c r="E40"/>
  <c r="D40" s="1"/>
  <c r="E39"/>
  <c r="D39" s="1"/>
  <c r="E38"/>
  <c r="D38" s="1"/>
  <c r="E37"/>
  <c r="D37" s="1"/>
  <c r="E36"/>
  <c r="D36" s="1"/>
  <c r="F35"/>
  <c r="E35" s="1"/>
  <c r="D35" s="1"/>
  <c r="E34"/>
  <c r="D34" s="1"/>
  <c r="E33"/>
  <c r="D33" s="1"/>
  <c r="E32"/>
  <c r="D32" s="1"/>
  <c r="E31"/>
  <c r="D31" s="1"/>
  <c r="E30"/>
  <c r="D30" s="1"/>
  <c r="E29"/>
  <c r="D29" s="1"/>
  <c r="E28"/>
  <c r="D28" s="1"/>
  <c r="E27"/>
  <c r="D27"/>
  <c r="E26"/>
  <c r="D26" s="1"/>
  <c r="U25"/>
  <c r="S25"/>
  <c r="L25"/>
  <c r="G25"/>
  <c r="F25"/>
  <c r="E25" s="1"/>
  <c r="B23"/>
  <c r="D20"/>
  <c r="D19"/>
  <c r="D18"/>
  <c r="E17"/>
  <c r="D17" s="1"/>
  <c r="D16"/>
  <c r="D15"/>
  <c r="E14"/>
  <c r="D14" s="1"/>
  <c r="E13"/>
  <c r="B12"/>
  <c r="D10"/>
  <c r="F9"/>
  <c r="E9" s="1"/>
  <c r="D8"/>
  <c r="D7"/>
  <c r="B6"/>
  <c r="E4"/>
  <c r="D4" s="1"/>
  <c r="E3"/>
  <c r="D25" i="2" l="1"/>
  <c r="D23" s="1"/>
  <c r="E23"/>
  <c r="D3"/>
  <c r="D9"/>
  <c r="E6"/>
  <c r="D6" s="1"/>
  <c r="D4"/>
  <c r="B21" i="1"/>
  <c r="E12"/>
  <c r="D12" s="1"/>
  <c r="E6"/>
  <c r="D6" s="1"/>
  <c r="D9"/>
  <c r="E23"/>
  <c r="D3"/>
  <c r="D13"/>
  <c r="D25"/>
  <c r="D23" s="1"/>
  <c r="E21" i="2" l="1"/>
  <c r="E21" i="1"/>
</calcChain>
</file>

<file path=xl/comments1.xml><?xml version="1.0" encoding="utf-8"?>
<comments xmlns="http://schemas.openxmlformats.org/spreadsheetml/2006/main">
  <authors>
    <author>lenovo</author>
    <author>Hoang Anh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vay bác</t>
        </r>
      </text>
    </comment>
    <comment ref="F13" authorId="1">
      <text>
        <r>
          <rPr>
            <sz val="9"/>
            <color indexed="81"/>
            <rFont val="Tahoma"/>
            <family val="2"/>
          </rPr>
          <t>gmail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getrespone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trả tiền CTV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160 t.a
50k xang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t.a 
</t>
        </r>
      </text>
    </comment>
    <comment ref="H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t.a 35+20+155+80</t>
        </r>
      </text>
    </comment>
    <comment ref="I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đi siêu thị 2/4</t>
        </r>
      </text>
    </comment>
    <comment ref="J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100 con lợn
150 t.a</t>
        </r>
      </text>
    </comment>
    <comment ref="K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t.a+ cắt tóc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di sieu thi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mua thuc an</t>
        </r>
      </text>
    </comment>
    <comment ref="O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t.a + đồ thắp hương rằm</t>
        </r>
      </text>
    </comment>
    <comment ref="Q2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t.a</t>
        </r>
      </text>
    </comment>
    <comment ref="R2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quat+thuoc</t>
        </r>
      </text>
    </comment>
    <comment ref="T2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rút tiền về bà ngoại</t>
        </r>
      </text>
    </comment>
    <comment ref="F27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phô mai</t>
        </r>
      </text>
    </comment>
    <comment ref="G27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sữa 4/4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bim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bỉm + sữa đi du lịch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trích từ BIDV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thẻ dt 4/1</t>
        </r>
      </text>
    </comment>
    <comment ref="G33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vé tàu bố trường + bác sinh - ND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+ dau goi + kem duong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xa phong</t>
        </r>
      </text>
    </comment>
    <comment ref="J33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mua sách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xe day + phao boi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q.ao cho so và c.bong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d.cuoi c Tun bac Loan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quần đùi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góp tiền làm đường mộ cô tổ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vé tàu về hd
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thẻ đt ngày 19/4</t>
        </r>
      </text>
    </comment>
    <comment ref="F3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thanh toán cho tháng 3 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vo di kham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so kham benh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thuoc di du lich</t>
        </r>
      </text>
    </comment>
    <comment ref="F41" authorId="1">
      <text>
        <r>
          <rPr>
            <sz val="9"/>
            <color indexed="81"/>
            <rFont val="Tahoma"/>
            <family val="2"/>
          </rPr>
          <t>book kindom hotel đã trừ tiền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taxi nha - ga hn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thức ăn trên tàu, nước uông...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thức ăn khác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cà thẻ tiền phòng</t>
        </r>
      </text>
    </comment>
  </commentList>
</comments>
</file>

<file path=xl/comments2.xml><?xml version="1.0" encoding="utf-8"?>
<comments xmlns="http://schemas.openxmlformats.org/spreadsheetml/2006/main">
  <authors>
    <author>lenovo</author>
    <author>Hoang Anh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vay bác</t>
        </r>
      </text>
    </comment>
    <comment ref="F13" authorId="1">
      <text>
        <r>
          <rPr>
            <sz val="9"/>
            <color indexed="81"/>
            <rFont val="Tahoma"/>
            <family val="2"/>
          </rPr>
          <t>gmail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getrespone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trả tiền CTV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160 t.a
50k xang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t.a 
</t>
        </r>
      </text>
    </comment>
    <comment ref="H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t.a 35+20+155+80</t>
        </r>
      </text>
    </comment>
    <comment ref="I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đi siêu thị 2/4</t>
        </r>
      </text>
    </comment>
    <comment ref="J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100 con lợn
150 t.a</t>
        </r>
      </text>
    </comment>
    <comment ref="K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t.a+ cắt tóc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di sieu thi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mua thuc an</t>
        </r>
      </text>
    </comment>
    <comment ref="O2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t.a + đồ thắp hương rằm</t>
        </r>
      </text>
    </comment>
    <comment ref="Q2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t.a</t>
        </r>
      </text>
    </comment>
    <comment ref="R2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quat+thuoc</t>
        </r>
      </text>
    </comment>
    <comment ref="T2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rút tiền về bà ngoại</t>
        </r>
      </text>
    </comment>
    <comment ref="F27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phô mai</t>
        </r>
      </text>
    </comment>
    <comment ref="G27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sữa 4/4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bim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bỉm + sữa đi du lịch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trích từ BIDV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thẻ dt 4/1</t>
        </r>
      </text>
    </comment>
    <comment ref="G33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vé tàu bố trường + bác sinh - ND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+ dau goi + kem duong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xa phong</t>
        </r>
      </text>
    </comment>
    <comment ref="J33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mua sách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xe day + phao boi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q.ao cho so và c.bong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d.cuoi c Tun bac Loan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quần đùi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góp tiền làm đường mộ cô tổ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vé tàu về hd
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thẻ đt ngày 19/4</t>
        </r>
      </text>
    </comment>
    <comment ref="F35" authorId="1">
      <text>
        <r>
          <rPr>
            <b/>
            <sz val="9"/>
            <color indexed="81"/>
            <rFont val="Tahoma"/>
            <family val="2"/>
          </rPr>
          <t>Hoang Anh:</t>
        </r>
        <r>
          <rPr>
            <sz val="9"/>
            <color indexed="81"/>
            <rFont val="Tahoma"/>
            <family val="2"/>
          </rPr>
          <t xml:space="preserve">
thanh toán cho tháng 3 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vo di kham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so kham benh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thuoc di du lich</t>
        </r>
      </text>
    </comment>
    <comment ref="F41" authorId="1">
      <text>
        <r>
          <rPr>
            <sz val="9"/>
            <color indexed="81"/>
            <rFont val="Tahoma"/>
            <family val="2"/>
          </rPr>
          <t>book kindom hotel đã trừ tiền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taxi nha - ga hn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thức ăn trên tàu, nước uông...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thức ăn khác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cà thẻ tiền phòng</t>
        </r>
      </text>
    </comment>
  </commentList>
</comments>
</file>

<file path=xl/sharedStrings.xml><?xml version="1.0" encoding="utf-8"?>
<sst xmlns="http://schemas.openxmlformats.org/spreadsheetml/2006/main" count="78" uniqueCount="38">
  <si>
    <t>Ngân sách</t>
  </si>
  <si>
    <t>Thực tế</t>
  </si>
  <si>
    <t>Dư đầu kỳ</t>
  </si>
  <si>
    <t>Unit:</t>
  </si>
  <si>
    <t>KVND</t>
  </si>
  <si>
    <t>Thu nhập</t>
  </si>
  <si>
    <t>Bán hàng</t>
  </si>
  <si>
    <t>Thu nhập khác</t>
  </si>
  <si>
    <t>Nguồn vay</t>
  </si>
  <si>
    <t>Thu nợ</t>
  </si>
  <si>
    <t>Nguồn đi</t>
  </si>
  <si>
    <t>Chi phí dự án</t>
  </si>
  <si>
    <t>Tiết kiệm thực tế</t>
  </si>
  <si>
    <t>Chuyển đi</t>
  </si>
  <si>
    <t>trả khoản vay</t>
  </si>
  <si>
    <t>Dư cuối kì</t>
  </si>
  <si>
    <t>Dư cuối kì TM</t>
  </si>
  <si>
    <t>Dư cuối kì VCB</t>
  </si>
  <si>
    <t>Chênh lệch</t>
  </si>
  <si>
    <t>Chi phí sinh hoạt</t>
  </si>
  <si>
    <t xml:space="preserve">Ăn uống </t>
  </si>
  <si>
    <t>Tiền học Sò</t>
  </si>
  <si>
    <t>Sữa bỉm</t>
  </si>
  <si>
    <t>Tiền nhà</t>
  </si>
  <si>
    <t xml:space="preserve">Điện </t>
  </si>
  <si>
    <t>Nước</t>
  </si>
  <si>
    <t>Mạng</t>
  </si>
  <si>
    <t>Lãi NH+ phí ngân hàng</t>
  </si>
  <si>
    <t>Phát sinh khác</t>
  </si>
  <si>
    <t>Quỹ đi du lịch</t>
  </si>
  <si>
    <t>Tiền điện thoại</t>
  </si>
  <si>
    <t>Biếu ông bà ngoại</t>
  </si>
  <si>
    <t>Biếu bà nội</t>
  </si>
  <si>
    <t>Khám bệnh</t>
  </si>
  <si>
    <t>Tiền thanh minh</t>
  </si>
  <si>
    <t>Tiền vợ về quê</t>
  </si>
  <si>
    <t>Tiền đi du lịch</t>
  </si>
  <si>
    <t>CL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</si>
</sst>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38" fontId="2" fillId="2" borderId="0" xfId="1" applyNumberFormat="1" applyFont="1" applyFill="1"/>
    <xf numFmtId="164" fontId="2" fillId="0" borderId="0" xfId="1" applyNumberFormat="1" applyFont="1"/>
    <xf numFmtId="0" fontId="0" fillId="2" borderId="0" xfId="0" applyFill="1"/>
    <xf numFmtId="0" fontId="0" fillId="0" borderId="0" xfId="0" applyFont="1"/>
    <xf numFmtId="164" fontId="1" fillId="0" borderId="0" xfId="1" applyNumberFormat="1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left" indent="1"/>
    </xf>
    <xf numFmtId="164" fontId="3" fillId="0" borderId="0" xfId="1" applyNumberFormat="1" applyFont="1"/>
    <xf numFmtId="164" fontId="0" fillId="0" borderId="0" xfId="0" applyNumberFormat="1"/>
    <xf numFmtId="0" fontId="0" fillId="0" borderId="0" xfId="0" quotePrefix="1"/>
    <xf numFmtId="164" fontId="0" fillId="2" borderId="0" xfId="1" applyNumberFormat="1" applyFont="1" applyFill="1"/>
    <xf numFmtId="164" fontId="4" fillId="0" borderId="0" xfId="1" applyNumberFormat="1" applyFont="1"/>
    <xf numFmtId="164" fontId="4" fillId="2" borderId="0" xfId="1" applyNumberFormat="1" applyFont="1" applyFill="1"/>
    <xf numFmtId="0" fontId="5" fillId="0" borderId="0" xfId="0" applyFont="1" applyAlignment="1">
      <alignment horizontal="left" indent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opbox/Other/Doanh%20thu%20-%20Chi%20phi%20-%20Tiet%20kiem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get"/>
      <sheetName val="Tai san"/>
      <sheetName val="Banoi"/>
      <sheetName val="Xay mo"/>
      <sheetName val="1.2017"/>
      <sheetName val="2.2017"/>
      <sheetName val="3.2017"/>
      <sheetName val="4.2017"/>
      <sheetName val="5.2017"/>
      <sheetName val="6.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8">
          <cell r="E18">
            <v>950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topLeftCell="A19" workbookViewId="0">
      <selection activeCell="E26" sqref="E26"/>
    </sheetView>
  </sheetViews>
  <sheetFormatPr defaultRowHeight="15"/>
  <cols>
    <col min="1" max="1" width="42.28515625" customWidth="1"/>
    <col min="2" max="2" width="10.5703125" bestFit="1" customWidth="1"/>
    <col min="4" max="4" width="9.5703125" bestFit="1" customWidth="1"/>
    <col min="5" max="5" width="11.5703125" bestFit="1" customWidth="1"/>
    <col min="6" max="6" width="9.5703125" bestFit="1" customWidth="1"/>
    <col min="7" max="7" width="8.28515625" customWidth="1"/>
    <col min="9" max="9" width="7.28515625" customWidth="1"/>
    <col min="10" max="10" width="9.5703125" bestFit="1" customWidth="1"/>
    <col min="11" max="11" width="10.5703125" bestFit="1" customWidth="1"/>
  </cols>
  <sheetData>
    <row r="1" spans="1:22">
      <c r="A1" s="1" t="s">
        <v>0</v>
      </c>
      <c r="D1" t="s">
        <v>37</v>
      </c>
      <c r="E1" t="s">
        <v>1</v>
      </c>
    </row>
    <row r="3" spans="1:22">
      <c r="A3" s="1" t="s">
        <v>2</v>
      </c>
      <c r="B3" s="1">
        <v>0</v>
      </c>
      <c r="C3" s="1"/>
      <c r="D3" s="2">
        <f t="shared" ref="D3:D4" si="0">B3-E3</f>
        <v>-950</v>
      </c>
      <c r="E3" s="3">
        <f>SUM(E4:E5)</f>
        <v>950</v>
      </c>
      <c r="K3" s="4" t="s">
        <v>3</v>
      </c>
      <c r="L3" s="4" t="s">
        <v>4</v>
      </c>
    </row>
    <row r="4" spans="1:22">
      <c r="A4" s="5" t="s">
        <v>2</v>
      </c>
      <c r="B4" s="5">
        <v>0</v>
      </c>
      <c r="C4" s="5"/>
      <c r="D4" s="2">
        <f t="shared" si="0"/>
        <v>-950</v>
      </c>
      <c r="E4" s="3">
        <f>'[1]3.2017'!E18</f>
        <v>950</v>
      </c>
    </row>
    <row r="5" spans="1:22">
      <c r="A5" s="5"/>
      <c r="B5" s="5"/>
      <c r="C5" s="5"/>
      <c r="D5" s="5"/>
      <c r="E5" s="6"/>
      <c r="I5" s="7"/>
      <c r="J5" s="8"/>
    </row>
    <row r="6" spans="1:22">
      <c r="A6" s="1" t="s">
        <v>5</v>
      </c>
      <c r="B6" s="3">
        <f>SUM(B7:B10)</f>
        <v>60000</v>
      </c>
      <c r="C6" s="3"/>
      <c r="D6" s="2">
        <f t="shared" ref="D6:D10" si="1">B6-E6</f>
        <v>-4010</v>
      </c>
      <c r="E6" s="3">
        <f>SUM(E7:E11)</f>
        <v>64010</v>
      </c>
    </row>
    <row r="7" spans="1:22">
      <c r="A7" t="s">
        <v>6</v>
      </c>
      <c r="B7" s="8">
        <v>60000</v>
      </c>
      <c r="C7" s="8"/>
      <c r="D7" s="2">
        <f t="shared" si="1"/>
        <v>0</v>
      </c>
      <c r="E7" s="9">
        <v>60000</v>
      </c>
    </row>
    <row r="8" spans="1:22">
      <c r="A8" t="s">
        <v>7</v>
      </c>
      <c r="B8" s="8"/>
      <c r="C8" s="8"/>
      <c r="D8" s="2">
        <f t="shared" si="1"/>
        <v>-2000</v>
      </c>
      <c r="E8" s="8">
        <v>2000</v>
      </c>
    </row>
    <row r="9" spans="1:22">
      <c r="A9" t="s">
        <v>8</v>
      </c>
      <c r="B9" s="8"/>
      <c r="C9" s="8"/>
      <c r="D9" s="2">
        <f t="shared" si="1"/>
        <v>-910</v>
      </c>
      <c r="E9" s="10">
        <f t="shared" ref="E9" si="2">SUM(F9:V9)</f>
        <v>910</v>
      </c>
      <c r="F9">
        <f>300+350+160</f>
        <v>810</v>
      </c>
      <c r="G9">
        <v>100</v>
      </c>
    </row>
    <row r="10" spans="1:22">
      <c r="A10" t="s">
        <v>9</v>
      </c>
      <c r="B10" s="8"/>
      <c r="C10" s="8"/>
      <c r="D10" s="2">
        <f t="shared" si="1"/>
        <v>-1100</v>
      </c>
      <c r="E10" s="8">
        <v>1100</v>
      </c>
    </row>
    <row r="11" spans="1:22">
      <c r="A11" s="5"/>
      <c r="B11" s="8"/>
      <c r="C11" s="8"/>
      <c r="D11" s="8"/>
      <c r="E11" s="8"/>
    </row>
    <row r="12" spans="1:22">
      <c r="A12" s="1" t="s">
        <v>10</v>
      </c>
      <c r="B12" s="3">
        <f>SUM(B13:B16)</f>
        <v>38000</v>
      </c>
      <c r="C12" s="3"/>
      <c r="D12" s="2">
        <f t="shared" ref="D12:D20" si="3">B12-E12</f>
        <v>-347</v>
      </c>
      <c r="E12" s="3">
        <f>SUM(E13:E16)</f>
        <v>38347</v>
      </c>
    </row>
    <row r="13" spans="1:22">
      <c r="A13" s="5" t="s">
        <v>11</v>
      </c>
      <c r="B13" s="10">
        <v>5000</v>
      </c>
      <c r="C13" s="6"/>
      <c r="D13" s="2">
        <f t="shared" si="3"/>
        <v>3753</v>
      </c>
      <c r="E13" s="10">
        <f t="shared" ref="E13:E14" si="4">SUM(F13:V13)</f>
        <v>1247</v>
      </c>
      <c r="F13" s="11">
        <v>58</v>
      </c>
      <c r="G13" s="12">
        <v>889</v>
      </c>
      <c r="H13">
        <v>300</v>
      </c>
    </row>
    <row r="14" spans="1:22">
      <c r="A14" t="s">
        <v>12</v>
      </c>
      <c r="B14" s="10">
        <v>33000</v>
      </c>
      <c r="C14" s="6"/>
      <c r="D14" s="2">
        <f t="shared" si="3"/>
        <v>5000</v>
      </c>
      <c r="E14" s="10">
        <f t="shared" si="4"/>
        <v>28000</v>
      </c>
      <c r="F14" s="8">
        <v>5000</v>
      </c>
      <c r="G14" s="8">
        <v>10000</v>
      </c>
      <c r="H14" s="8">
        <v>5000</v>
      </c>
      <c r="I14" s="8">
        <v>5000</v>
      </c>
      <c r="J14" s="8">
        <v>3000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>
      <c r="A15" t="s">
        <v>13</v>
      </c>
      <c r="B15" s="10"/>
      <c r="C15" s="10"/>
      <c r="D15" s="2">
        <f t="shared" si="3"/>
        <v>-8000</v>
      </c>
      <c r="E15" s="10">
        <v>8000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>
      <c r="A16" t="s">
        <v>14</v>
      </c>
      <c r="B16" s="10"/>
      <c r="C16" s="10"/>
      <c r="D16" s="2">
        <f t="shared" si="3"/>
        <v>-1100</v>
      </c>
      <c r="E16" s="10">
        <v>1100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>
      <c r="A17" s="1" t="s">
        <v>15</v>
      </c>
      <c r="B17" s="3">
        <v>0</v>
      </c>
      <c r="C17" s="3"/>
      <c r="D17" s="2">
        <f t="shared" si="3"/>
        <v>-1600</v>
      </c>
      <c r="E17" s="3">
        <f>SUM(E18:E20)</f>
        <v>1600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>
      <c r="A18" s="1" t="s">
        <v>16</v>
      </c>
      <c r="B18" s="3"/>
      <c r="C18" s="3"/>
      <c r="D18" s="2">
        <f t="shared" si="3"/>
        <v>0</v>
      </c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>
      <c r="A19" s="1" t="s">
        <v>17</v>
      </c>
      <c r="B19" s="3">
        <v>0</v>
      </c>
      <c r="C19" s="3"/>
      <c r="D19" s="2">
        <f t="shared" si="3"/>
        <v>-1600</v>
      </c>
      <c r="E19" s="10">
        <v>1600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>
      <c r="A20" s="1"/>
      <c r="B20" s="3"/>
      <c r="C20" s="3"/>
      <c r="D20" s="2">
        <f t="shared" si="3"/>
        <v>0</v>
      </c>
      <c r="E20" s="10"/>
    </row>
    <row r="21" spans="1:22">
      <c r="A21" s="4" t="s">
        <v>18</v>
      </c>
      <c r="B21" s="13">
        <f>B3+B6-B12-B23-B17</f>
        <v>-173</v>
      </c>
      <c r="C21" s="13"/>
      <c r="D21" s="13"/>
      <c r="E21" s="13">
        <f>E3+E6-E12-E23-E17</f>
        <v>3116</v>
      </c>
    </row>
    <row r="22" spans="1:22">
      <c r="B22" s="8"/>
      <c r="C22" s="8"/>
      <c r="D22" s="8"/>
      <c r="E22" s="8"/>
    </row>
    <row r="23" spans="1:22">
      <c r="A23" s="1" t="s">
        <v>19</v>
      </c>
      <c r="B23" s="14">
        <f>SUM(B25:B56)</f>
        <v>22173</v>
      </c>
      <c r="C23" s="14"/>
      <c r="D23" s="15">
        <f>SUM(D25:D56)</f>
        <v>276</v>
      </c>
      <c r="E23" s="14">
        <f>SUM(E25:E56)</f>
        <v>21897</v>
      </c>
      <c r="J23" s="14"/>
      <c r="K23" s="11"/>
    </row>
    <row r="25" spans="1:22">
      <c r="A25" s="16" t="s">
        <v>20</v>
      </c>
      <c r="B25" s="8">
        <v>3000</v>
      </c>
      <c r="C25" s="8"/>
      <c r="D25" s="2">
        <f>B25-E25</f>
        <v>-250</v>
      </c>
      <c r="E25" s="3">
        <f t="shared" ref="E25:E32" si="5">SUM(F25:V25)</f>
        <v>3250</v>
      </c>
      <c r="F25" s="8">
        <f>160+50</f>
        <v>210</v>
      </c>
      <c r="G25" s="8">
        <f>75+175</f>
        <v>250</v>
      </c>
      <c r="H25" s="8">
        <v>300</v>
      </c>
      <c r="I25" s="8">
        <v>175</v>
      </c>
      <c r="J25" s="8">
        <v>250</v>
      </c>
      <c r="K25" s="8">
        <v>183</v>
      </c>
      <c r="L25" s="8">
        <f>320-45-125</f>
        <v>150</v>
      </c>
      <c r="M25" s="8">
        <v>180</v>
      </c>
      <c r="N25" s="8">
        <v>100</v>
      </c>
      <c r="O25" s="8">
        <v>220</v>
      </c>
      <c r="P25" s="8">
        <v>300</v>
      </c>
      <c r="Q25" s="8">
        <v>150</v>
      </c>
      <c r="R25" s="8">
        <v>60</v>
      </c>
      <c r="S25">
        <f>650-45-38-160-295</f>
        <v>112</v>
      </c>
      <c r="T25" s="8">
        <v>500</v>
      </c>
      <c r="U25">
        <f>80+30+50+50+200</f>
        <v>410</v>
      </c>
      <c r="V25" s="8">
        <v>-300</v>
      </c>
    </row>
    <row r="26" spans="1:22">
      <c r="A26" s="16" t="s">
        <v>21</v>
      </c>
      <c r="B26" s="8">
        <v>1600</v>
      </c>
      <c r="C26" s="8"/>
      <c r="D26" s="2">
        <f t="shared" ref="D26:D50" si="6">B26-E26</f>
        <v>100</v>
      </c>
      <c r="E26" s="3">
        <f t="shared" si="5"/>
        <v>1500</v>
      </c>
      <c r="F26" s="8">
        <v>1500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22">
      <c r="A27" s="16" t="s">
        <v>22</v>
      </c>
      <c r="B27" s="8">
        <v>1000</v>
      </c>
      <c r="C27" s="8"/>
      <c r="D27" s="2">
        <f t="shared" si="6"/>
        <v>-113</v>
      </c>
      <c r="E27" s="3">
        <f t="shared" si="5"/>
        <v>1113</v>
      </c>
      <c r="F27" s="8">
        <v>150</v>
      </c>
      <c r="G27" s="8">
        <v>528</v>
      </c>
      <c r="H27" s="8">
        <v>45</v>
      </c>
      <c r="I27" s="8">
        <v>50</v>
      </c>
      <c r="J27" s="8">
        <v>160</v>
      </c>
      <c r="K27" s="8">
        <v>180</v>
      </c>
      <c r="L27" s="8"/>
      <c r="M27" s="8"/>
      <c r="N27" s="8"/>
      <c r="O27" s="8"/>
      <c r="P27" s="8"/>
    </row>
    <row r="28" spans="1:22">
      <c r="A28" s="16" t="s">
        <v>23</v>
      </c>
      <c r="B28" s="8">
        <v>2500</v>
      </c>
      <c r="C28" s="8"/>
      <c r="D28" s="2">
        <f t="shared" si="6"/>
        <v>-100</v>
      </c>
      <c r="E28" s="3">
        <f t="shared" si="5"/>
        <v>2600</v>
      </c>
      <c r="F28" s="8">
        <v>2600</v>
      </c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22">
      <c r="A29" s="16" t="s">
        <v>24</v>
      </c>
      <c r="B29" s="8">
        <v>250</v>
      </c>
      <c r="C29" s="8"/>
      <c r="D29" s="2">
        <f t="shared" si="6"/>
        <v>-41</v>
      </c>
      <c r="E29" s="3">
        <f t="shared" si="5"/>
        <v>291</v>
      </c>
      <c r="F29" s="8">
        <v>291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22">
      <c r="A30" s="16" t="s">
        <v>25</v>
      </c>
      <c r="B30" s="8">
        <v>100</v>
      </c>
      <c r="C30" s="8"/>
      <c r="D30" s="2">
        <f t="shared" si="6"/>
        <v>-100</v>
      </c>
      <c r="E30" s="3">
        <f t="shared" si="5"/>
        <v>200</v>
      </c>
      <c r="F30" s="8">
        <v>200</v>
      </c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22">
      <c r="A31" s="16" t="s">
        <v>26</v>
      </c>
      <c r="B31" s="8">
        <v>200</v>
      </c>
      <c r="C31" s="8"/>
      <c r="D31" s="2">
        <f t="shared" si="6"/>
        <v>0</v>
      </c>
      <c r="E31" s="3">
        <f t="shared" si="5"/>
        <v>200</v>
      </c>
      <c r="F31" s="8">
        <v>200</v>
      </c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2">
      <c r="A32" s="16" t="s">
        <v>27</v>
      </c>
      <c r="B32" s="8">
        <v>350</v>
      </c>
      <c r="C32" s="8"/>
      <c r="D32" s="2">
        <f t="shared" si="6"/>
        <v>-100</v>
      </c>
      <c r="E32" s="3">
        <f t="shared" si="5"/>
        <v>450</v>
      </c>
      <c r="F32" s="8">
        <v>300</v>
      </c>
      <c r="G32" s="8">
        <v>50</v>
      </c>
      <c r="H32" s="8">
        <v>100</v>
      </c>
      <c r="I32" s="8"/>
      <c r="J32" s="8"/>
      <c r="K32" s="8"/>
      <c r="L32" s="8"/>
      <c r="M32" s="8"/>
      <c r="N32" s="8"/>
      <c r="O32" s="8"/>
      <c r="P32" s="8"/>
    </row>
    <row r="33" spans="1:19">
      <c r="A33" s="16" t="s">
        <v>28</v>
      </c>
      <c r="B33" s="8">
        <v>1500</v>
      </c>
      <c r="C33" s="8"/>
      <c r="D33" s="2">
        <f t="shared" si="6"/>
        <v>-831</v>
      </c>
      <c r="E33" s="3">
        <f>SUM(F33:V33)</f>
        <v>2331</v>
      </c>
      <c r="F33" s="8">
        <v>200</v>
      </c>
      <c r="G33" s="8">
        <v>76</v>
      </c>
      <c r="H33" s="8">
        <v>120</v>
      </c>
      <c r="I33" s="8">
        <v>125</v>
      </c>
      <c r="J33" s="8">
        <v>200</v>
      </c>
      <c r="K33" s="8">
        <v>590</v>
      </c>
      <c r="L33" s="8">
        <v>200</v>
      </c>
      <c r="M33" s="8">
        <v>500</v>
      </c>
      <c r="N33" s="8">
        <v>45</v>
      </c>
      <c r="O33" s="8">
        <v>100</v>
      </c>
      <c r="P33" s="8">
        <v>40</v>
      </c>
      <c r="Q33" s="8">
        <v>100</v>
      </c>
      <c r="R33" s="8">
        <v>35</v>
      </c>
      <c r="S33" s="8"/>
    </row>
    <row r="34" spans="1:19">
      <c r="A34" s="16" t="s">
        <v>29</v>
      </c>
      <c r="B34" s="8">
        <v>0</v>
      </c>
      <c r="C34" s="8"/>
      <c r="D34" s="2">
        <f t="shared" si="6"/>
        <v>-300</v>
      </c>
      <c r="E34" s="3">
        <f>SUM(F34:V34)</f>
        <v>300</v>
      </c>
      <c r="F34" s="8">
        <v>300</v>
      </c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9">
      <c r="A35" s="16" t="s">
        <v>30</v>
      </c>
      <c r="B35" s="8">
        <v>673</v>
      </c>
      <c r="C35" s="8"/>
      <c r="D35" s="2">
        <f t="shared" si="6"/>
        <v>301</v>
      </c>
      <c r="E35" s="3">
        <f>SUM(F35:V35)</f>
        <v>372</v>
      </c>
      <c r="F35" s="8">
        <f>B35-401</f>
        <v>272</v>
      </c>
      <c r="G35" s="8">
        <v>100</v>
      </c>
      <c r="H35" s="8"/>
      <c r="I35" s="8"/>
      <c r="J35" s="8"/>
      <c r="K35" s="8"/>
      <c r="L35" s="8"/>
      <c r="M35" s="8"/>
      <c r="N35" s="8"/>
      <c r="O35" s="8"/>
      <c r="P35" s="8"/>
    </row>
    <row r="36" spans="1:19">
      <c r="A36" s="16" t="s">
        <v>31</v>
      </c>
      <c r="B36" s="8">
        <v>500</v>
      </c>
      <c r="C36" s="8"/>
      <c r="D36" s="2">
        <f t="shared" si="6"/>
        <v>0</v>
      </c>
      <c r="E36" s="3">
        <f t="shared" ref="E36:E43" si="7">SUM(F36:V36)</f>
        <v>500</v>
      </c>
      <c r="F36" s="8">
        <v>500</v>
      </c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9">
      <c r="A37" s="16" t="s">
        <v>32</v>
      </c>
      <c r="B37" s="8">
        <v>500</v>
      </c>
      <c r="C37" s="8"/>
      <c r="D37" s="2">
        <f t="shared" si="6"/>
        <v>500</v>
      </c>
      <c r="E37" s="3">
        <f t="shared" si="7"/>
        <v>0</v>
      </c>
      <c r="F37" s="8"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9">
      <c r="A38" s="16" t="s">
        <v>33</v>
      </c>
      <c r="B38" s="8">
        <v>1500</v>
      </c>
      <c r="C38" s="8"/>
      <c r="D38" s="2">
        <f t="shared" si="6"/>
        <v>1067</v>
      </c>
      <c r="E38" s="3">
        <f t="shared" si="7"/>
        <v>433</v>
      </c>
      <c r="F38" s="8">
        <v>100</v>
      </c>
      <c r="G38" s="8">
        <v>295</v>
      </c>
      <c r="H38" s="8">
        <v>38</v>
      </c>
      <c r="I38" s="8"/>
      <c r="J38" s="8"/>
      <c r="K38" s="8"/>
      <c r="L38" s="8"/>
      <c r="M38" s="8"/>
      <c r="N38" s="8"/>
      <c r="O38" s="8"/>
      <c r="P38" s="8"/>
    </row>
    <row r="39" spans="1:19">
      <c r="A39" s="16" t="s">
        <v>34</v>
      </c>
      <c r="B39" s="8">
        <v>1000</v>
      </c>
      <c r="C39" s="8"/>
      <c r="D39" s="2">
        <f t="shared" si="6"/>
        <v>850</v>
      </c>
      <c r="E39" s="3">
        <f t="shared" si="7"/>
        <v>150</v>
      </c>
      <c r="F39" s="8">
        <v>150</v>
      </c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9">
      <c r="A40" s="16" t="s">
        <v>35</v>
      </c>
      <c r="B40" s="8">
        <v>500</v>
      </c>
      <c r="C40" s="8"/>
      <c r="D40" s="2">
        <f t="shared" si="6"/>
        <v>200</v>
      </c>
      <c r="E40" s="3">
        <f t="shared" si="7"/>
        <v>300</v>
      </c>
      <c r="F40" s="8">
        <v>300</v>
      </c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9">
      <c r="A41" s="16" t="s">
        <v>36</v>
      </c>
      <c r="B41" s="8">
        <v>7000</v>
      </c>
      <c r="C41" s="8"/>
      <c r="D41" s="2">
        <f t="shared" si="6"/>
        <v>-907</v>
      </c>
      <c r="E41" s="3">
        <f t="shared" si="7"/>
        <v>7907</v>
      </c>
      <c r="F41" s="8">
        <v>1432</v>
      </c>
      <c r="G41" s="8">
        <v>110</v>
      </c>
      <c r="H41" s="8">
        <v>100</v>
      </c>
      <c r="I41" s="8">
        <v>85</v>
      </c>
      <c r="J41" s="8">
        <v>2600</v>
      </c>
      <c r="K41" s="8">
        <v>1000</v>
      </c>
      <c r="L41" s="8">
        <f>1700-100-80</f>
        <v>1520</v>
      </c>
      <c r="M41" s="8">
        <v>560</v>
      </c>
      <c r="N41" s="8">
        <v>500</v>
      </c>
      <c r="O41" s="8"/>
      <c r="P41" s="8"/>
    </row>
    <row r="42" spans="1:19">
      <c r="A42" s="16"/>
      <c r="B42" s="8"/>
      <c r="C42" s="8"/>
      <c r="D42" s="2">
        <f t="shared" si="6"/>
        <v>0</v>
      </c>
      <c r="E42" s="3">
        <f t="shared" si="7"/>
        <v>0</v>
      </c>
      <c r="F42" s="8"/>
    </row>
    <row r="43" spans="1:19">
      <c r="A43" s="16"/>
      <c r="B43" s="8"/>
      <c r="C43" s="8"/>
      <c r="D43" s="2">
        <f t="shared" si="6"/>
        <v>0</v>
      </c>
      <c r="E43" s="3">
        <f t="shared" si="7"/>
        <v>0</v>
      </c>
      <c r="F43" s="8"/>
    </row>
    <row r="44" spans="1:19">
      <c r="A44" s="16"/>
      <c r="B44" s="8"/>
      <c r="C44" s="8"/>
      <c r="D44" s="2">
        <f t="shared" si="6"/>
        <v>0</v>
      </c>
      <c r="E44" s="3"/>
      <c r="F44" s="8"/>
    </row>
    <row r="45" spans="1:19">
      <c r="A45" s="16"/>
      <c r="D45" s="2">
        <f t="shared" si="6"/>
        <v>0</v>
      </c>
      <c r="E45" s="3"/>
      <c r="F45" s="8"/>
    </row>
    <row r="46" spans="1:19">
      <c r="A46" s="16"/>
      <c r="D46" s="2">
        <f t="shared" si="6"/>
        <v>0</v>
      </c>
      <c r="E46" s="3"/>
      <c r="F46" s="8"/>
    </row>
    <row r="47" spans="1:19">
      <c r="A47" s="16"/>
      <c r="D47" s="2">
        <f t="shared" si="6"/>
        <v>0</v>
      </c>
      <c r="E47" s="3"/>
      <c r="F47" s="8"/>
    </row>
    <row r="48" spans="1:19">
      <c r="A48" s="16"/>
      <c r="D48" s="2">
        <f t="shared" si="6"/>
        <v>0</v>
      </c>
      <c r="E48" s="3"/>
    </row>
    <row r="49" spans="1:5">
      <c r="A49" s="16"/>
      <c r="D49" s="2">
        <f t="shared" si="6"/>
        <v>0</v>
      </c>
      <c r="E49" s="3"/>
    </row>
    <row r="50" spans="1:5">
      <c r="A50" s="16"/>
      <c r="D50" s="2">
        <f t="shared" si="6"/>
        <v>0</v>
      </c>
      <c r="E50" s="3"/>
    </row>
    <row r="51" spans="1:5">
      <c r="A51" s="16"/>
    </row>
    <row r="52" spans="1:5">
      <c r="A52" s="16"/>
    </row>
    <row r="53" spans="1:5">
      <c r="A53" s="16"/>
    </row>
    <row r="54" spans="1:5">
      <c r="A54" s="16"/>
    </row>
    <row r="55" spans="1:5">
      <c r="A55" s="16"/>
    </row>
    <row r="56" spans="1:5">
      <c r="A56" s="16"/>
    </row>
    <row r="57" spans="1:5">
      <c r="A57" s="16"/>
    </row>
    <row r="58" spans="1:5">
      <c r="A58" s="16"/>
    </row>
    <row r="59" spans="1:5">
      <c r="A59" s="16"/>
    </row>
    <row r="60" spans="1:5">
      <c r="A60" s="16"/>
    </row>
    <row r="61" spans="1:5">
      <c r="A61" s="16"/>
    </row>
    <row r="62" spans="1:5">
      <c r="A62" s="16"/>
    </row>
    <row r="63" spans="1:5">
      <c r="A63" s="16"/>
    </row>
    <row r="64" spans="1:5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workbookViewId="0">
      <selection activeCell="D2" sqref="D2"/>
    </sheetView>
  </sheetViews>
  <sheetFormatPr defaultRowHeight="15"/>
  <cols>
    <col min="1" max="1" width="42.28515625" customWidth="1"/>
    <col min="2" max="2" width="10.5703125" bestFit="1" customWidth="1"/>
    <col min="4" max="4" width="9.5703125" bestFit="1" customWidth="1"/>
    <col min="5" max="5" width="11.5703125" bestFit="1" customWidth="1"/>
    <col min="6" max="6" width="9.5703125" bestFit="1" customWidth="1"/>
    <col min="7" max="7" width="8.28515625" customWidth="1"/>
    <col min="9" max="9" width="7.28515625" customWidth="1"/>
    <col min="10" max="10" width="9.5703125" bestFit="1" customWidth="1"/>
    <col min="11" max="11" width="10.5703125" bestFit="1" customWidth="1"/>
  </cols>
  <sheetData>
    <row r="1" spans="1:22">
      <c r="A1" s="1" t="s">
        <v>0</v>
      </c>
      <c r="D1" t="s">
        <v>37</v>
      </c>
      <c r="E1" t="s">
        <v>1</v>
      </c>
    </row>
    <row r="3" spans="1:22">
      <c r="A3" s="1" t="s">
        <v>2</v>
      </c>
      <c r="B3" s="1">
        <v>0</v>
      </c>
      <c r="C3" s="1"/>
      <c r="D3" s="2">
        <f t="shared" ref="D3:D4" si="0">B3-E3</f>
        <v>-950</v>
      </c>
      <c r="E3" s="3">
        <f>SUM(E4:E5)</f>
        <v>950</v>
      </c>
      <c r="K3" s="4" t="s">
        <v>3</v>
      </c>
      <c r="L3" s="4" t="s">
        <v>4</v>
      </c>
    </row>
    <row r="4" spans="1:22">
      <c r="A4" s="5" t="s">
        <v>2</v>
      </c>
      <c r="B4" s="5">
        <v>0</v>
      </c>
      <c r="C4" s="5"/>
      <c r="D4" s="2">
        <f t="shared" si="0"/>
        <v>-950</v>
      </c>
      <c r="E4" s="3">
        <f>'[1]3.2017'!E18</f>
        <v>950</v>
      </c>
    </row>
    <row r="5" spans="1:22">
      <c r="A5" s="5"/>
      <c r="B5" s="5"/>
      <c r="C5" s="5"/>
      <c r="D5" s="5"/>
      <c r="E5" s="6"/>
      <c r="I5" s="7"/>
      <c r="J5" s="8"/>
    </row>
    <row r="6" spans="1:22">
      <c r="A6" s="1" t="s">
        <v>5</v>
      </c>
      <c r="B6" s="3">
        <f>SUM(B7:B10)</f>
        <v>65000</v>
      </c>
      <c r="C6" s="3"/>
      <c r="D6" s="2">
        <f t="shared" ref="D6:D10" si="1">B6-E6</f>
        <v>990</v>
      </c>
      <c r="E6" s="3">
        <f>SUM(E7:E11)</f>
        <v>64010</v>
      </c>
    </row>
    <row r="7" spans="1:22">
      <c r="A7" t="s">
        <v>6</v>
      </c>
      <c r="B7" s="8">
        <v>60000</v>
      </c>
      <c r="C7" s="8"/>
      <c r="D7" s="2">
        <f t="shared" si="1"/>
        <v>0</v>
      </c>
      <c r="E7" s="9">
        <v>60000</v>
      </c>
    </row>
    <row r="8" spans="1:22">
      <c r="A8" t="s">
        <v>7</v>
      </c>
      <c r="B8" s="8">
        <v>5000</v>
      </c>
      <c r="C8" s="8"/>
      <c r="D8" s="2">
        <f t="shared" si="1"/>
        <v>3000</v>
      </c>
      <c r="E8" s="8">
        <v>2000</v>
      </c>
    </row>
    <row r="9" spans="1:22">
      <c r="A9" t="s">
        <v>8</v>
      </c>
      <c r="B9" s="8"/>
      <c r="C9" s="8"/>
      <c r="D9" s="2">
        <f t="shared" si="1"/>
        <v>-910</v>
      </c>
      <c r="E9" s="10">
        <f t="shared" ref="E9" si="2">SUM(F9:V9)</f>
        <v>910</v>
      </c>
      <c r="F9">
        <f>300+350+160</f>
        <v>810</v>
      </c>
      <c r="G9">
        <v>100</v>
      </c>
    </row>
    <row r="10" spans="1:22">
      <c r="A10" t="s">
        <v>9</v>
      </c>
      <c r="B10" s="8"/>
      <c r="C10" s="8"/>
      <c r="D10" s="2">
        <f t="shared" si="1"/>
        <v>-1100</v>
      </c>
      <c r="E10" s="8">
        <v>1100</v>
      </c>
    </row>
    <row r="11" spans="1:22">
      <c r="A11" s="5"/>
      <c r="B11" s="8"/>
      <c r="C11" s="8"/>
      <c r="D11" s="8"/>
      <c r="E11" s="8"/>
    </row>
    <row r="12" spans="1:22">
      <c r="A12" s="1" t="s">
        <v>10</v>
      </c>
      <c r="B12" s="3">
        <f>SUM(B13:B16)</f>
        <v>38000</v>
      </c>
      <c r="C12" s="3"/>
      <c r="D12" s="2">
        <f t="shared" ref="D12:D20" si="3">B12-E12</f>
        <v>-347</v>
      </c>
      <c r="E12" s="3">
        <f>SUM(E13:E16)</f>
        <v>38347</v>
      </c>
    </row>
    <row r="13" spans="1:22">
      <c r="A13" s="5" t="s">
        <v>11</v>
      </c>
      <c r="B13" s="10">
        <v>5000</v>
      </c>
      <c r="C13" s="6"/>
      <c r="D13" s="2">
        <f t="shared" si="3"/>
        <v>3753</v>
      </c>
      <c r="E13" s="10">
        <f t="shared" ref="E13:E14" si="4">SUM(F13:V13)</f>
        <v>1247</v>
      </c>
      <c r="F13" s="11">
        <v>58</v>
      </c>
      <c r="G13" s="12">
        <v>889</v>
      </c>
      <c r="H13">
        <v>300</v>
      </c>
    </row>
    <row r="14" spans="1:22">
      <c r="A14" t="s">
        <v>12</v>
      </c>
      <c r="B14" s="10">
        <v>33000</v>
      </c>
      <c r="C14" s="6"/>
      <c r="D14" s="2">
        <f t="shared" si="3"/>
        <v>5000</v>
      </c>
      <c r="E14" s="10">
        <f t="shared" si="4"/>
        <v>28000</v>
      </c>
      <c r="F14" s="8">
        <v>5000</v>
      </c>
      <c r="G14" s="8">
        <v>10000</v>
      </c>
      <c r="H14" s="8">
        <v>5000</v>
      </c>
      <c r="I14" s="8">
        <v>5000</v>
      </c>
      <c r="J14" s="8">
        <v>3000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>
      <c r="A15" t="s">
        <v>13</v>
      </c>
      <c r="B15" s="10"/>
      <c r="C15" s="10"/>
      <c r="D15" s="2">
        <f t="shared" si="3"/>
        <v>-8000</v>
      </c>
      <c r="E15" s="10">
        <v>8000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>
      <c r="A16" t="s">
        <v>14</v>
      </c>
      <c r="B16" s="10"/>
      <c r="C16" s="10"/>
      <c r="D16" s="2">
        <f t="shared" si="3"/>
        <v>-1100</v>
      </c>
      <c r="E16" s="10">
        <v>1100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>
      <c r="A17" s="1" t="s">
        <v>15</v>
      </c>
      <c r="B17" s="3">
        <v>0</v>
      </c>
      <c r="C17" s="3"/>
      <c r="D17" s="2">
        <f t="shared" si="3"/>
        <v>-4700</v>
      </c>
      <c r="E17" s="3">
        <f>SUM(E18:E20)</f>
        <v>4700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>
      <c r="A18" s="1" t="s">
        <v>16</v>
      </c>
      <c r="B18" s="3"/>
      <c r="C18" s="3"/>
      <c r="D18" s="2">
        <f t="shared" si="3"/>
        <v>0</v>
      </c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>
      <c r="A19" s="1" t="s">
        <v>17</v>
      </c>
      <c r="B19" s="3">
        <v>0</v>
      </c>
      <c r="C19" s="3"/>
      <c r="D19" s="2">
        <f t="shared" si="3"/>
        <v>-4700</v>
      </c>
      <c r="E19" s="10">
        <v>4700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>
      <c r="A20" s="1"/>
      <c r="B20" s="3"/>
      <c r="C20" s="3"/>
      <c r="D20" s="2">
        <f t="shared" si="3"/>
        <v>0</v>
      </c>
      <c r="E20" s="10"/>
    </row>
    <row r="21" spans="1:22">
      <c r="A21" s="4" t="s">
        <v>18</v>
      </c>
      <c r="B21" s="13">
        <f>B3+B6-B12-B23-B17</f>
        <v>4827</v>
      </c>
      <c r="C21" s="13"/>
      <c r="D21" s="13"/>
      <c r="E21" s="13">
        <f>E3+E6-E12-E23-E17</f>
        <v>16</v>
      </c>
    </row>
    <row r="22" spans="1:22">
      <c r="B22" s="8"/>
      <c r="C22" s="8"/>
      <c r="D22" s="8"/>
      <c r="E22" s="8"/>
    </row>
    <row r="23" spans="1:22">
      <c r="A23" s="1" t="s">
        <v>19</v>
      </c>
      <c r="B23" s="14">
        <f>SUM(B25:B56)</f>
        <v>22173</v>
      </c>
      <c r="C23" s="14"/>
      <c r="D23" s="15">
        <f>SUM(D25:D56)</f>
        <v>276</v>
      </c>
      <c r="E23" s="14">
        <f>SUM(E25:E56)</f>
        <v>21897</v>
      </c>
      <c r="J23" s="14"/>
      <c r="K23" s="11"/>
    </row>
    <row r="25" spans="1:22">
      <c r="A25" s="16" t="s">
        <v>20</v>
      </c>
      <c r="B25" s="8">
        <v>3000</v>
      </c>
      <c r="C25" s="8"/>
      <c r="D25" s="2">
        <f>B25-E25</f>
        <v>-250</v>
      </c>
      <c r="E25" s="3">
        <f t="shared" ref="E25:E32" si="5">SUM(F25:V25)</f>
        <v>3250</v>
      </c>
      <c r="F25" s="8">
        <f>160+50</f>
        <v>210</v>
      </c>
      <c r="G25" s="8">
        <f>75+175</f>
        <v>250</v>
      </c>
      <c r="H25" s="8">
        <v>300</v>
      </c>
      <c r="I25" s="8">
        <v>175</v>
      </c>
      <c r="J25" s="8">
        <v>250</v>
      </c>
      <c r="K25" s="8">
        <v>183</v>
      </c>
      <c r="L25" s="8">
        <f>320-45-125</f>
        <v>150</v>
      </c>
      <c r="M25" s="8">
        <v>180</v>
      </c>
      <c r="N25" s="8">
        <v>100</v>
      </c>
      <c r="O25" s="8">
        <v>220</v>
      </c>
      <c r="P25" s="8">
        <v>300</v>
      </c>
      <c r="Q25" s="8">
        <v>150</v>
      </c>
      <c r="R25" s="8">
        <v>60</v>
      </c>
      <c r="S25">
        <f>650-45-38-160-295</f>
        <v>112</v>
      </c>
      <c r="T25" s="8">
        <v>500</v>
      </c>
      <c r="U25">
        <f>80+30+50+50+200</f>
        <v>410</v>
      </c>
      <c r="V25" s="8">
        <v>-300</v>
      </c>
    </row>
    <row r="26" spans="1:22">
      <c r="A26" s="16" t="s">
        <v>21</v>
      </c>
      <c r="B26" s="8">
        <v>1600</v>
      </c>
      <c r="C26" s="8"/>
      <c r="D26" s="2">
        <f t="shared" ref="D26:D50" si="6">B26-E26</f>
        <v>100</v>
      </c>
      <c r="E26" s="3">
        <f t="shared" si="5"/>
        <v>1500</v>
      </c>
      <c r="F26" s="8">
        <v>1500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22">
      <c r="A27" s="16" t="s">
        <v>22</v>
      </c>
      <c r="B27" s="8">
        <v>1000</v>
      </c>
      <c r="C27" s="8"/>
      <c r="D27" s="2">
        <f t="shared" si="6"/>
        <v>-113</v>
      </c>
      <c r="E27" s="3">
        <f t="shared" si="5"/>
        <v>1113</v>
      </c>
      <c r="F27" s="8">
        <v>150</v>
      </c>
      <c r="G27" s="8">
        <v>528</v>
      </c>
      <c r="H27" s="8">
        <v>45</v>
      </c>
      <c r="I27" s="8">
        <v>50</v>
      </c>
      <c r="J27" s="8">
        <v>160</v>
      </c>
      <c r="K27" s="8">
        <v>180</v>
      </c>
      <c r="L27" s="8"/>
      <c r="M27" s="8"/>
      <c r="N27" s="8"/>
      <c r="O27" s="8"/>
      <c r="P27" s="8"/>
    </row>
    <row r="28" spans="1:22">
      <c r="A28" s="16" t="s">
        <v>23</v>
      </c>
      <c r="B28" s="8">
        <v>2500</v>
      </c>
      <c r="C28" s="8"/>
      <c r="D28" s="2">
        <f t="shared" si="6"/>
        <v>-100</v>
      </c>
      <c r="E28" s="3">
        <f t="shared" si="5"/>
        <v>2600</v>
      </c>
      <c r="F28" s="8">
        <v>2600</v>
      </c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22">
      <c r="A29" s="16" t="s">
        <v>24</v>
      </c>
      <c r="B29" s="8">
        <v>250</v>
      </c>
      <c r="C29" s="8"/>
      <c r="D29" s="2">
        <f t="shared" si="6"/>
        <v>-41</v>
      </c>
      <c r="E29" s="3">
        <f t="shared" si="5"/>
        <v>291</v>
      </c>
      <c r="F29" s="8">
        <v>291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22">
      <c r="A30" s="16" t="s">
        <v>25</v>
      </c>
      <c r="B30" s="8">
        <v>100</v>
      </c>
      <c r="C30" s="8"/>
      <c r="D30" s="2">
        <f t="shared" si="6"/>
        <v>-100</v>
      </c>
      <c r="E30" s="3">
        <f t="shared" si="5"/>
        <v>200</v>
      </c>
      <c r="F30" s="8">
        <v>200</v>
      </c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22">
      <c r="A31" s="16" t="s">
        <v>26</v>
      </c>
      <c r="B31" s="8">
        <v>200</v>
      </c>
      <c r="C31" s="8"/>
      <c r="D31" s="2">
        <f t="shared" si="6"/>
        <v>0</v>
      </c>
      <c r="E31" s="3">
        <f t="shared" si="5"/>
        <v>200</v>
      </c>
      <c r="F31" s="8">
        <v>200</v>
      </c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2">
      <c r="A32" s="16" t="s">
        <v>27</v>
      </c>
      <c r="B32" s="8">
        <v>350</v>
      </c>
      <c r="C32" s="8"/>
      <c r="D32" s="2">
        <f t="shared" si="6"/>
        <v>-100</v>
      </c>
      <c r="E32" s="3">
        <f t="shared" si="5"/>
        <v>450</v>
      </c>
      <c r="F32" s="8">
        <v>300</v>
      </c>
      <c r="G32" s="8">
        <v>50</v>
      </c>
      <c r="H32" s="8">
        <v>100</v>
      </c>
      <c r="I32" s="8"/>
      <c r="J32" s="8"/>
      <c r="K32" s="8"/>
      <c r="L32" s="8"/>
      <c r="M32" s="8"/>
      <c r="N32" s="8"/>
      <c r="O32" s="8"/>
      <c r="P32" s="8"/>
    </row>
    <row r="33" spans="1:19">
      <c r="A33" s="16" t="s">
        <v>28</v>
      </c>
      <c r="B33" s="8">
        <v>1500</v>
      </c>
      <c r="C33" s="8"/>
      <c r="D33" s="2">
        <f t="shared" si="6"/>
        <v>-831</v>
      </c>
      <c r="E33" s="3">
        <f>SUM(F33:V33)</f>
        <v>2331</v>
      </c>
      <c r="F33" s="8">
        <v>200</v>
      </c>
      <c r="G33" s="8">
        <v>76</v>
      </c>
      <c r="H33" s="8">
        <v>120</v>
      </c>
      <c r="I33" s="8">
        <v>125</v>
      </c>
      <c r="J33" s="8">
        <v>200</v>
      </c>
      <c r="K33" s="8">
        <v>590</v>
      </c>
      <c r="L33" s="8">
        <v>200</v>
      </c>
      <c r="M33" s="8">
        <v>500</v>
      </c>
      <c r="N33" s="8">
        <v>45</v>
      </c>
      <c r="O33" s="8">
        <v>100</v>
      </c>
      <c r="P33" s="8">
        <v>40</v>
      </c>
      <c r="Q33" s="8">
        <v>100</v>
      </c>
      <c r="R33" s="8">
        <v>35</v>
      </c>
      <c r="S33" s="8"/>
    </row>
    <row r="34" spans="1:19">
      <c r="A34" s="16" t="s">
        <v>29</v>
      </c>
      <c r="B34" s="8">
        <v>0</v>
      </c>
      <c r="C34" s="8"/>
      <c r="D34" s="2">
        <f t="shared" si="6"/>
        <v>-300</v>
      </c>
      <c r="E34" s="3">
        <f>SUM(F34:V34)</f>
        <v>300</v>
      </c>
      <c r="F34" s="8">
        <v>300</v>
      </c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9">
      <c r="A35" s="16" t="s">
        <v>30</v>
      </c>
      <c r="B35" s="8">
        <v>673</v>
      </c>
      <c r="C35" s="8"/>
      <c r="D35" s="2">
        <f t="shared" si="6"/>
        <v>301</v>
      </c>
      <c r="E35" s="3">
        <f>SUM(F35:V35)</f>
        <v>372</v>
      </c>
      <c r="F35" s="8">
        <f>B35-401</f>
        <v>272</v>
      </c>
      <c r="G35" s="8">
        <v>100</v>
      </c>
      <c r="H35" s="8"/>
      <c r="I35" s="8"/>
      <c r="J35" s="8"/>
      <c r="K35" s="8"/>
      <c r="L35" s="8"/>
      <c r="M35" s="8"/>
      <c r="N35" s="8"/>
      <c r="O35" s="8"/>
      <c r="P35" s="8"/>
    </row>
    <row r="36" spans="1:19">
      <c r="A36" s="16" t="s">
        <v>31</v>
      </c>
      <c r="B36" s="8">
        <v>500</v>
      </c>
      <c r="C36" s="8"/>
      <c r="D36" s="2">
        <f t="shared" si="6"/>
        <v>0</v>
      </c>
      <c r="E36" s="3">
        <f t="shared" ref="E36:E43" si="7">SUM(F36:V36)</f>
        <v>500</v>
      </c>
      <c r="F36" s="8">
        <v>500</v>
      </c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9">
      <c r="A37" s="16" t="s">
        <v>32</v>
      </c>
      <c r="B37" s="8">
        <v>500</v>
      </c>
      <c r="C37" s="8"/>
      <c r="D37" s="2">
        <f t="shared" si="6"/>
        <v>500</v>
      </c>
      <c r="E37" s="3">
        <f t="shared" si="7"/>
        <v>0</v>
      </c>
      <c r="F37" s="8"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9">
      <c r="A38" s="16" t="s">
        <v>33</v>
      </c>
      <c r="B38" s="8">
        <v>1500</v>
      </c>
      <c r="C38" s="8"/>
      <c r="D38" s="2">
        <f t="shared" si="6"/>
        <v>1067</v>
      </c>
      <c r="E38" s="3">
        <f t="shared" si="7"/>
        <v>433</v>
      </c>
      <c r="F38" s="8">
        <v>100</v>
      </c>
      <c r="G38" s="8">
        <v>295</v>
      </c>
      <c r="H38" s="8">
        <v>38</v>
      </c>
      <c r="I38" s="8"/>
      <c r="J38" s="8"/>
      <c r="K38" s="8"/>
      <c r="L38" s="8"/>
      <c r="M38" s="8"/>
      <c r="N38" s="8"/>
      <c r="O38" s="8"/>
      <c r="P38" s="8"/>
    </row>
    <row r="39" spans="1:19">
      <c r="A39" s="16" t="s">
        <v>34</v>
      </c>
      <c r="B39" s="8">
        <v>1000</v>
      </c>
      <c r="C39" s="8"/>
      <c r="D39" s="2">
        <f t="shared" si="6"/>
        <v>850</v>
      </c>
      <c r="E39" s="3">
        <f t="shared" si="7"/>
        <v>150</v>
      </c>
      <c r="F39" s="8">
        <v>150</v>
      </c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9">
      <c r="A40" s="16" t="s">
        <v>35</v>
      </c>
      <c r="B40" s="8">
        <v>500</v>
      </c>
      <c r="C40" s="8"/>
      <c r="D40" s="2">
        <f t="shared" si="6"/>
        <v>200</v>
      </c>
      <c r="E40" s="3">
        <f t="shared" si="7"/>
        <v>300</v>
      </c>
      <c r="F40" s="8">
        <v>300</v>
      </c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9">
      <c r="A41" s="16" t="s">
        <v>36</v>
      </c>
      <c r="B41" s="8">
        <v>7000</v>
      </c>
      <c r="C41" s="8"/>
      <c r="D41" s="2">
        <f t="shared" si="6"/>
        <v>-907</v>
      </c>
      <c r="E41" s="3">
        <f t="shared" si="7"/>
        <v>7907</v>
      </c>
      <c r="F41" s="8">
        <v>1432</v>
      </c>
      <c r="G41" s="8">
        <v>110</v>
      </c>
      <c r="H41" s="8">
        <v>100</v>
      </c>
      <c r="I41" s="8">
        <v>85</v>
      </c>
      <c r="J41" s="8">
        <v>2600</v>
      </c>
      <c r="K41" s="8">
        <v>1000</v>
      </c>
      <c r="L41" s="8">
        <f>1700-100-80</f>
        <v>1520</v>
      </c>
      <c r="M41" s="8">
        <v>560</v>
      </c>
      <c r="N41" s="8">
        <v>500</v>
      </c>
      <c r="O41" s="8"/>
      <c r="P41" s="8"/>
    </row>
    <row r="42" spans="1:19">
      <c r="A42" s="16"/>
      <c r="B42" s="8"/>
      <c r="C42" s="8"/>
      <c r="D42" s="2">
        <f t="shared" si="6"/>
        <v>0</v>
      </c>
      <c r="E42" s="3">
        <f t="shared" si="7"/>
        <v>0</v>
      </c>
      <c r="F42" s="8"/>
    </row>
    <row r="43" spans="1:19">
      <c r="A43" s="16"/>
      <c r="B43" s="8"/>
      <c r="C43" s="8"/>
      <c r="D43" s="2">
        <f t="shared" si="6"/>
        <v>0</v>
      </c>
      <c r="E43" s="3">
        <f t="shared" si="7"/>
        <v>0</v>
      </c>
      <c r="F43" s="8"/>
    </row>
    <row r="44" spans="1:19">
      <c r="A44" s="16"/>
      <c r="B44" s="8"/>
      <c r="C44" s="8"/>
      <c r="D44" s="2">
        <f t="shared" si="6"/>
        <v>0</v>
      </c>
      <c r="E44" s="3"/>
      <c r="F44" s="8"/>
    </row>
    <row r="45" spans="1:19">
      <c r="A45" s="16"/>
      <c r="D45" s="2">
        <f t="shared" si="6"/>
        <v>0</v>
      </c>
      <c r="E45" s="3"/>
      <c r="F45" s="8"/>
    </row>
    <row r="46" spans="1:19">
      <c r="A46" s="16"/>
      <c r="D46" s="2">
        <f t="shared" si="6"/>
        <v>0</v>
      </c>
      <c r="E46" s="3"/>
      <c r="F46" s="8"/>
    </row>
    <row r="47" spans="1:19">
      <c r="A47" s="16"/>
      <c r="D47" s="2">
        <f t="shared" si="6"/>
        <v>0</v>
      </c>
      <c r="E47" s="3"/>
      <c r="F47" s="8"/>
    </row>
    <row r="48" spans="1:19">
      <c r="A48" s="16"/>
      <c r="D48" s="2">
        <f t="shared" si="6"/>
        <v>0</v>
      </c>
      <c r="E48" s="3"/>
    </row>
    <row r="49" spans="1:5">
      <c r="A49" s="16"/>
      <c r="D49" s="2">
        <f t="shared" si="6"/>
        <v>0</v>
      </c>
      <c r="E49" s="3"/>
    </row>
    <row r="50" spans="1:5">
      <c r="A50" s="16"/>
      <c r="D50" s="2">
        <f t="shared" si="6"/>
        <v>0</v>
      </c>
      <c r="E50" s="3"/>
    </row>
    <row r="51" spans="1:5">
      <c r="A51" s="16"/>
    </row>
    <row r="52" spans="1:5">
      <c r="A52" s="16"/>
    </row>
    <row r="53" spans="1:5">
      <c r="A53" s="16"/>
    </row>
    <row r="54" spans="1:5">
      <c r="A54" s="16"/>
    </row>
    <row r="55" spans="1:5">
      <c r="A55" s="16"/>
    </row>
    <row r="56" spans="1:5">
      <c r="A56" s="16"/>
    </row>
    <row r="57" spans="1:5">
      <c r="A57" s="16"/>
    </row>
    <row r="58" spans="1:5">
      <c r="A58" s="16"/>
    </row>
    <row r="59" spans="1:5">
      <c r="A59" s="16"/>
    </row>
    <row r="60" spans="1:5">
      <c r="A60" s="16"/>
    </row>
    <row r="61" spans="1:5">
      <c r="A61" s="16"/>
    </row>
    <row r="62" spans="1:5">
      <c r="A62" s="16"/>
    </row>
    <row r="63" spans="1:5">
      <c r="A63" s="16"/>
    </row>
    <row r="64" spans="1:5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4.2017</vt:lpstr>
      <vt:lpstr>5.2017</vt:lpstr>
    </vt:vector>
  </TitlesOfParts>
  <Company>andongnhi.violet.vn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Anh</dc:creator>
  <cp:lastModifiedBy>Hoang Anh</cp:lastModifiedBy>
  <dcterms:created xsi:type="dcterms:W3CDTF">2017-05-17T08:11:18Z</dcterms:created>
  <dcterms:modified xsi:type="dcterms:W3CDTF">2017-05-17T09:04:40Z</dcterms:modified>
</cp:coreProperties>
</file>